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165" windowWidth="12855" windowHeight="12600"/>
  </bookViews>
  <sheets>
    <sheet name="ДВ" sheetId="6" r:id="rId1"/>
    <sheet name="Объемы" sheetId="7" r:id="rId2"/>
  </sheets>
  <calcPr calcId="125725" iterate="1"/>
</workbook>
</file>

<file path=xl/calcChain.xml><?xml version="1.0" encoding="utf-8"?>
<calcChain xmlns="http://schemas.openxmlformats.org/spreadsheetml/2006/main">
  <c r="E134" i="6"/>
  <c r="E133"/>
  <c r="E129"/>
  <c r="E130"/>
  <c r="E128"/>
  <c r="E123" l="1"/>
  <c r="E122"/>
  <c r="E121"/>
  <c r="E120"/>
  <c r="E117"/>
  <c r="E116"/>
  <c r="E115"/>
  <c r="E114"/>
  <c r="E113"/>
  <c r="E112"/>
  <c r="E110"/>
  <c r="E109"/>
  <c r="E97"/>
  <c r="E96"/>
  <c r="E94"/>
  <c r="E92"/>
  <c r="E91"/>
  <c r="E89"/>
  <c r="E87"/>
  <c r="E85"/>
  <c r="E84"/>
  <c r="E82"/>
  <c r="E81"/>
  <c r="E73"/>
  <c r="E74"/>
  <c r="E75"/>
  <c r="E76"/>
  <c r="E72"/>
  <c r="E71"/>
  <c r="E70"/>
  <c r="E66"/>
  <c r="E65"/>
  <c r="E64"/>
  <c r="E63"/>
  <c r="E62"/>
  <c r="E60"/>
  <c r="D59"/>
  <c r="E59"/>
  <c r="H23" i="7" l="1"/>
  <c r="G23"/>
  <c r="F23"/>
  <c r="G22"/>
  <c r="B18"/>
  <c r="M5"/>
  <c r="J2"/>
  <c r="J14"/>
  <c r="F14"/>
  <c r="H14" s="1"/>
  <c r="E10" l="1"/>
  <c r="E11"/>
  <c r="E9"/>
  <c r="H5"/>
  <c r="H4"/>
  <c r="E12" l="1"/>
  <c r="H6"/>
  <c r="F1" s="1"/>
  <c r="F2" l="1"/>
</calcChain>
</file>

<file path=xl/sharedStrings.xml><?xml version="1.0" encoding="utf-8"?>
<sst xmlns="http://schemas.openxmlformats.org/spreadsheetml/2006/main" count="230" uniqueCount="129">
  <si>
    <t>Примечание</t>
  </si>
  <si>
    <t>АО "Чебоксарский электроаппаратный завод"</t>
  </si>
  <si>
    <t>ОРСР</t>
  </si>
  <si>
    <t>м2</t>
  </si>
  <si>
    <t>т</t>
  </si>
  <si>
    <t>высота</t>
  </si>
  <si>
    <t>Местонахождение объекта: г. Чебоксары, пр. И. Яковлева д.5</t>
  </si>
  <si>
    <t>ширина</t>
  </si>
  <si>
    <t>Д Е Ф Е К Т Н А Я   В Е Д О М О С Т Ь   №</t>
  </si>
  <si>
    <t>м</t>
  </si>
  <si>
    <t>ворота</t>
  </si>
  <si>
    <t>площадь стен</t>
  </si>
  <si>
    <t xml:space="preserve">Вид ремонта: </t>
  </si>
  <si>
    <t>Демонтаж ГКЛ</t>
  </si>
  <si>
    <t>3 стороны</t>
  </si>
  <si>
    <t>высота ГКЛ</t>
  </si>
  <si>
    <t>длина (ось 8-17)</t>
  </si>
  <si>
    <t>грани колонн</t>
  </si>
  <si>
    <t>проемы для вычета</t>
  </si>
  <si>
    <t>за вычетом проемов</t>
  </si>
  <si>
    <t>комната мастеров</t>
  </si>
  <si>
    <t>периметр</t>
  </si>
  <si>
    <t>площадь</t>
  </si>
  <si>
    <t>плитка на высоту 2м</t>
  </si>
  <si>
    <t>окраска (кроме плитки)</t>
  </si>
  <si>
    <t>высота 11,3-2=9,3</t>
  </si>
  <si>
    <t>без вычет окон</t>
  </si>
  <si>
    <t>вся стена на высоту 11,3м</t>
  </si>
  <si>
    <t>(это без вычета окон, ворот)</t>
  </si>
  <si>
    <t>заделка проемов</t>
  </si>
  <si>
    <t>м3</t>
  </si>
  <si>
    <t>Инвентарный номер   0210</t>
  </si>
  <si>
    <t xml:space="preserve">Исполнитель работ:  </t>
  </si>
  <si>
    <t>№ п/п</t>
  </si>
  <si>
    <t>Наименование работ и затрат</t>
  </si>
  <si>
    <t>Единица измерения</t>
  </si>
  <si>
    <t>Количество</t>
  </si>
  <si>
    <t>Демонтаж потолков реечных алюминиевых</t>
  </si>
  <si>
    <t>Демонтаж покрытий из поликарбоната</t>
  </si>
  <si>
    <t>1 Т</t>
  </si>
  <si>
    <t>Устройство примыканий из ПВХ мембран к стенам и парапетам высотой до 600 мм без фартука</t>
  </si>
  <si>
    <t>Установка воронок сливных диаметром 150 мм</t>
  </si>
  <si>
    <t>Огрунтовка металлических поверхностей за один раз грунтовкой ГФ-021</t>
  </si>
  <si>
    <t>Устройство вентилируемых фасадов с облицовкой панелями из композитных материалов без теплоизоляционного слоя</t>
  </si>
  <si>
    <t>Устройство вентилируемых фасадов с облицовкой плитами из керамогранита без теплоизоляционного слоя</t>
  </si>
  <si>
    <t>Установка воронок водосточных</t>
  </si>
  <si>
    <t>Устройство желобов подвесных</t>
  </si>
  <si>
    <t>Демонтаж светильников для люминесцентных ламп</t>
  </si>
  <si>
    <t>Окраска поливинилацетатными водоэмульсионными составами улучшенная по сборным конструкциям потолков, подготовленным под окраску</t>
  </si>
  <si>
    <t>Сплошное выравнивание внутренних поверхностей (однослойное оштукатуривание)из сухих растворных смесей толщиной до 10 мм стен</t>
  </si>
  <si>
    <t>Окраска поливинилацетатными водоэмульсионными составами улучшенная по штукатурке стен</t>
  </si>
  <si>
    <t>Демонтаж ограждающих конструкций стен из профилированного листа</t>
  </si>
  <si>
    <t>Демонтаж ограждающих конструкций потолков из профилированного листа</t>
  </si>
  <si>
    <t xml:space="preserve">Демонтаж гидроизоляционного кровельного материала </t>
  </si>
  <si>
    <t>Устройство выравнивающих стяжек цементно-песчаных толщиной 100 мм</t>
  </si>
  <si>
    <t>с армированием сеткой ВР-1 100х100х5мм</t>
  </si>
  <si>
    <t>шт</t>
  </si>
  <si>
    <t>Установка аэраторов</t>
  </si>
  <si>
    <t>Окраска металлических огрунтованных поверхностей</t>
  </si>
  <si>
    <t>Устройство парапета из листовой оцинкованной стали</t>
  </si>
  <si>
    <t>Устройство отливов из листовой оцинкованной стали</t>
  </si>
  <si>
    <t>Установка металлических конструкций каркасов</t>
  </si>
  <si>
    <t>из профильной трубы 40х20х3мм</t>
  </si>
  <si>
    <t>из профильной трубы 60х40х3мм - материал заказчика</t>
  </si>
  <si>
    <t>Монтаж ограждающих конструкций стен из профилированного листа с полимерным покрытием</t>
  </si>
  <si>
    <t>Облицовка стен по готовому каркасу композитными панелями</t>
  </si>
  <si>
    <t>Облицовка колон по готовому каркасу композитными панелями</t>
  </si>
  <si>
    <t>Облицовка потолков по готовому каркасу композитными панелями</t>
  </si>
  <si>
    <t>Монтаж кровельного покрытия из профилированного листа НС-35 толщиной 0,7мм</t>
  </si>
  <si>
    <t>Установка точечных светильников</t>
  </si>
  <si>
    <t>Огрунтовка металлических поверхностей труб</t>
  </si>
  <si>
    <t>Окраска металлических поверхностей труб</t>
  </si>
  <si>
    <t>ВВГнг 3х1,5</t>
  </si>
  <si>
    <t>Устройство примыканий из оцинкованного профлиста</t>
  </si>
  <si>
    <t>Установка ухватов для водосточных труб в каменных стенах</t>
  </si>
  <si>
    <t>Установка прямых звеньев водосточных труб с земли, лестниц или подмостей</t>
  </si>
  <si>
    <t>Установка колен водосточных труб с земли, лестниц и подмостей</t>
  </si>
  <si>
    <t>диаметром 150мм</t>
  </si>
  <si>
    <t>Установка отливов (отметов) водосточных труб</t>
  </si>
  <si>
    <t>диаметром 100мм</t>
  </si>
  <si>
    <t>Устройство держателей желоба</t>
  </si>
  <si>
    <t>Разборка покрытий асфальтовых</t>
  </si>
  <si>
    <t>Устройство бетонной подготовки</t>
  </si>
  <si>
    <t>Устройство железобетонных водоотводных лотков</t>
  </si>
  <si>
    <t>Демонтаж ПВХ конструкций входной группы</t>
  </si>
  <si>
    <t>Демонтаж ПВХ дверей</t>
  </si>
  <si>
    <t>3 двери</t>
  </si>
  <si>
    <t>Установка алюминиевых дверных блоков в готовые проемы</t>
  </si>
  <si>
    <t xml:space="preserve">Установка дверного доводчика </t>
  </si>
  <si>
    <t xml:space="preserve">Установка металлических конструкций каркасов </t>
  </si>
  <si>
    <t>из профильной трубы 60х30х3мм</t>
  </si>
  <si>
    <t xml:space="preserve">Окраска металлических огрунтованных поверхностей </t>
  </si>
  <si>
    <t>Шпатлевка по сборным конструкциям потолков</t>
  </si>
  <si>
    <t>Огрунтовка потолков за 1 раз</t>
  </si>
  <si>
    <t xml:space="preserve">Светильник потолочный или настенный с креплением винтами или болтами </t>
  </si>
  <si>
    <t xml:space="preserve">Устройство плинтусов потолочных поливинилхлоридных на клее </t>
  </si>
  <si>
    <t>Очистка вручную поверхности стен от перхлорвиниловых и масляных красок с земли и лесов</t>
  </si>
  <si>
    <t>Окраска акриловыми эмалевыми составами заполнений дверных проемов</t>
  </si>
  <si>
    <t>согласно сметного расчета</t>
  </si>
  <si>
    <t>шириной 220мм</t>
  </si>
  <si>
    <t xml:space="preserve">Облицовка откосов оцинкованной сталью с полимерным покрытием </t>
  </si>
  <si>
    <t xml:space="preserve">Прокладка кабеля в трубах гофрированных ПВХ  </t>
  </si>
  <si>
    <t>3 двери; в комплекте со скобяными изделиями</t>
  </si>
  <si>
    <t xml:space="preserve">Прокладка кабеля в гофрированных ПВХ трубах диаметром 20мм </t>
  </si>
  <si>
    <t>Крыльцо ресурсного центра (корпус 4)</t>
  </si>
  <si>
    <t>Наружное крыльцо главного входа корпуса 32</t>
  </si>
  <si>
    <t>Разборка тротуаров и дорожек из плит с их отноской и укладкой в штабель</t>
  </si>
  <si>
    <t>Разборка бетонных конструкций объемом более 1 м3 при помощи отбойных молотков из бетона марки 200</t>
  </si>
  <si>
    <t>Устройство бетонных плитных тротуаров с заполнением швов цементным раствором</t>
  </si>
  <si>
    <t>Тротуарная плитка 300х300мм</t>
  </si>
  <si>
    <t xml:space="preserve">м2 </t>
  </si>
  <si>
    <t>Разборка тротуаров из природных материалов (плиты гранитные) на цементно-песчанном монтажном слое толщиной 50 мм</t>
  </si>
  <si>
    <t>Начальник ОРСР  _______________________________________</t>
  </si>
  <si>
    <t>А.В. Евдокимов</t>
  </si>
  <si>
    <t>Вед. инженер по надзору за стр-вом_________________________</t>
  </si>
  <si>
    <t>Ю.И. Семенов</t>
  </si>
  <si>
    <t xml:space="preserve">Представитель ОЭБ_____________________________________ </t>
  </si>
  <si>
    <t>А.В. Гаврилов</t>
  </si>
  <si>
    <t>Представитель подразделения_____________________________</t>
  </si>
  <si>
    <t>______________</t>
  </si>
  <si>
    <t>Устройство покрытий из гранитных плит при количестве плит на 1 м2 до 10 шт</t>
  </si>
  <si>
    <t>Очистка, погрузка, вывоз и утилизация строительного мусора</t>
  </si>
  <si>
    <t>Установка ПВХ уголков 30х30мм</t>
  </si>
  <si>
    <t xml:space="preserve"> Устройство подвесных потолков из гипсокартонных листов (ГКЛ) толщиной 12мм в 2 слоя по системе «КНАУФ» одноуровневых </t>
  </si>
  <si>
    <t>Демонтаж металлоконструкций</t>
  </si>
  <si>
    <t>Устройство плоских однослойных кровель из ПВХ мембран (со сваркой полотен) с укладкой разделительного слоя из нетканого геотекстиля</t>
  </si>
  <si>
    <t>Монтаж алюминиевых витражей</t>
  </si>
  <si>
    <t>Внутреннее крыльцо главного входа корпуса №32</t>
  </si>
  <si>
    <t>Объект: Ремонт проходной корпуса №32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</si>
</sst>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0"/>
      <name val="Arial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70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1" fillId="0" borderId="0" xfId="0" applyFont="1"/>
    <xf numFmtId="2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4" fillId="3" borderId="1" xfId="0" applyFont="1" applyFill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2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/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56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8655326" y="13426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51"/>
  <sheetViews>
    <sheetView tabSelected="1" topLeftCell="A29" zoomScale="90" zoomScaleNormal="90" workbookViewId="0">
      <selection activeCell="A52" sqref="A52:F52"/>
    </sheetView>
  </sheetViews>
  <sheetFormatPr defaultRowHeight="12.75"/>
  <cols>
    <col min="1" max="1" width="7" style="23" customWidth="1"/>
    <col min="2" max="2" width="58.28515625" style="1" customWidth="1"/>
    <col min="3" max="3" width="12.5703125" style="23" customWidth="1"/>
    <col min="4" max="4" width="12.5703125" style="23" hidden="1" customWidth="1"/>
    <col min="5" max="5" width="11.140625" style="2" customWidth="1"/>
    <col min="6" max="6" width="30.42578125" style="25" customWidth="1"/>
    <col min="7" max="7" width="8.42578125" style="1" customWidth="1"/>
    <col min="8" max="10" width="9.140625" style="1"/>
    <col min="11" max="11" width="15" style="1" customWidth="1"/>
    <col min="12" max="16384" width="9.140625" style="1"/>
  </cols>
  <sheetData>
    <row r="1" spans="1:6" ht="20.25">
      <c r="A1" s="57" t="s">
        <v>1</v>
      </c>
      <c r="B1" s="57"/>
      <c r="C1" s="57"/>
      <c r="D1" s="57"/>
      <c r="E1" s="57"/>
      <c r="F1" s="57"/>
    </row>
    <row r="2" spans="1:6" ht="20.25">
      <c r="A2" s="57" t="s">
        <v>2</v>
      </c>
      <c r="B2" s="57"/>
      <c r="C2" s="57"/>
      <c r="D2" s="57"/>
      <c r="E2" s="57"/>
      <c r="F2" s="57"/>
    </row>
    <row r="3" spans="1:6" ht="15">
      <c r="A3" s="22"/>
      <c r="B3" s="3"/>
      <c r="C3" s="22"/>
      <c r="D3" s="22"/>
      <c r="E3" s="4"/>
      <c r="F3" s="24"/>
    </row>
    <row r="4" spans="1:6" ht="15">
      <c r="A4" s="22"/>
      <c r="B4" s="3"/>
      <c r="C4" s="22"/>
      <c r="D4" s="22"/>
      <c r="E4" s="4"/>
      <c r="F4" s="24"/>
    </row>
    <row r="5" spans="1:6" ht="15">
      <c r="A5" s="22"/>
      <c r="B5" s="3"/>
      <c r="C5" s="22"/>
      <c r="D5" s="22"/>
      <c r="E5" s="4"/>
      <c r="F5" s="24"/>
    </row>
    <row r="6" spans="1:6" ht="15">
      <c r="A6" s="22"/>
      <c r="B6" s="3"/>
      <c r="C6" s="22"/>
      <c r="D6" s="22"/>
      <c r="E6" s="4"/>
      <c r="F6" s="24"/>
    </row>
    <row r="7" spans="1:6" ht="15">
      <c r="A7" s="22"/>
      <c r="B7" s="3"/>
      <c r="C7" s="22"/>
      <c r="D7" s="22"/>
      <c r="E7" s="4"/>
      <c r="F7" s="24"/>
    </row>
    <row r="8" spans="1:6" ht="15">
      <c r="A8" s="22"/>
      <c r="B8" s="3"/>
      <c r="C8" s="22"/>
      <c r="D8" s="22"/>
      <c r="E8" s="4"/>
      <c r="F8" s="24"/>
    </row>
    <row r="9" spans="1:6" ht="15">
      <c r="A9" s="22"/>
      <c r="B9" s="3"/>
      <c r="C9" s="22"/>
      <c r="D9" s="22"/>
      <c r="E9" s="4"/>
      <c r="F9" s="24"/>
    </row>
    <row r="10" spans="1:6" ht="15">
      <c r="A10" s="22"/>
      <c r="B10" s="3"/>
      <c r="C10" s="22"/>
      <c r="D10" s="22"/>
      <c r="E10" s="4"/>
      <c r="F10" s="24"/>
    </row>
    <row r="11" spans="1:6" ht="15">
      <c r="A11" s="22"/>
      <c r="B11" s="3"/>
      <c r="C11" s="22"/>
      <c r="D11" s="22"/>
      <c r="E11" s="4"/>
      <c r="F11" s="24"/>
    </row>
    <row r="12" spans="1:6" ht="15">
      <c r="A12" s="22"/>
      <c r="B12" s="3"/>
      <c r="C12" s="22"/>
      <c r="D12" s="22"/>
      <c r="E12" s="4"/>
      <c r="F12" s="24"/>
    </row>
    <row r="13" spans="1:6" ht="15">
      <c r="A13" s="22"/>
      <c r="B13" s="3"/>
      <c r="C13" s="22"/>
      <c r="D13" s="22"/>
      <c r="E13" s="4"/>
      <c r="F13" s="24"/>
    </row>
    <row r="14" spans="1:6" ht="15">
      <c r="A14" s="22"/>
      <c r="B14" s="3"/>
      <c r="C14" s="22"/>
      <c r="D14" s="22"/>
      <c r="E14" s="4"/>
      <c r="F14" s="24"/>
    </row>
    <row r="15" spans="1:6" ht="15">
      <c r="A15" s="22"/>
      <c r="B15" s="3"/>
      <c r="C15" s="22"/>
      <c r="D15" s="22"/>
      <c r="E15" s="4"/>
      <c r="F15" s="24"/>
    </row>
    <row r="16" spans="1:6" ht="15">
      <c r="A16" s="22"/>
      <c r="B16" s="3"/>
      <c r="C16" s="22"/>
      <c r="D16" s="22"/>
      <c r="E16" s="4"/>
      <c r="F16" s="24"/>
    </row>
    <row r="17" spans="1:6" ht="15">
      <c r="A17" s="22"/>
      <c r="B17" s="3"/>
      <c r="C17" s="22"/>
      <c r="D17" s="22"/>
      <c r="E17" s="4"/>
      <c r="F17" s="24"/>
    </row>
    <row r="18" spans="1:6" ht="15">
      <c r="A18" s="22"/>
      <c r="B18" s="3"/>
      <c r="C18" s="22"/>
      <c r="D18" s="22"/>
      <c r="E18" s="4"/>
      <c r="F18" s="24"/>
    </row>
    <row r="19" spans="1:6" ht="15">
      <c r="A19" s="22"/>
      <c r="B19" s="3"/>
      <c r="C19" s="22"/>
      <c r="D19" s="22"/>
      <c r="E19" s="4"/>
      <c r="F19" s="24"/>
    </row>
    <row r="20" spans="1:6" ht="25.5">
      <c r="A20" s="58" t="s">
        <v>8</v>
      </c>
      <c r="B20" s="58"/>
      <c r="C20" s="58"/>
      <c r="D20" s="58"/>
      <c r="E20" s="58"/>
      <c r="F20" s="58"/>
    </row>
    <row r="21" spans="1:6" ht="15">
      <c r="A21" s="22"/>
      <c r="B21" s="3"/>
      <c r="C21" s="22"/>
      <c r="D21" s="22"/>
      <c r="E21" s="4"/>
      <c r="F21" s="24"/>
    </row>
    <row r="22" spans="1:6" ht="15">
      <c r="A22" s="22"/>
      <c r="B22" s="3"/>
      <c r="C22" s="22"/>
      <c r="D22" s="22"/>
      <c r="E22" s="4"/>
      <c r="F22" s="24"/>
    </row>
    <row r="23" spans="1:6" ht="15">
      <c r="A23" s="22"/>
      <c r="B23" s="3"/>
      <c r="C23" s="22"/>
      <c r="D23" s="22"/>
      <c r="E23" s="4"/>
      <c r="F23" s="24"/>
    </row>
    <row r="24" spans="1:6" ht="15">
      <c r="A24" s="22"/>
      <c r="B24" s="3"/>
      <c r="C24" s="22"/>
      <c r="D24" s="22"/>
      <c r="E24" s="4"/>
      <c r="F24" s="24"/>
    </row>
    <row r="25" spans="1:6" ht="15">
      <c r="A25" s="22"/>
      <c r="B25" s="3"/>
      <c r="C25" s="22"/>
      <c r="D25" s="22"/>
      <c r="E25" s="4"/>
      <c r="F25" s="24"/>
    </row>
    <row r="26" spans="1:6" ht="15">
      <c r="A26" s="22"/>
      <c r="B26" s="3"/>
      <c r="C26" s="22"/>
      <c r="D26" s="22"/>
      <c r="E26" s="4"/>
      <c r="F26" s="24"/>
    </row>
    <row r="27" spans="1:6" ht="15">
      <c r="A27" s="22"/>
      <c r="B27" s="3"/>
      <c r="C27" s="22"/>
      <c r="D27" s="22"/>
      <c r="E27" s="4"/>
      <c r="F27" s="24"/>
    </row>
    <row r="28" spans="1:6" ht="15">
      <c r="A28" s="22"/>
      <c r="B28" s="3"/>
      <c r="C28" s="22"/>
      <c r="D28" s="22"/>
      <c r="E28" s="4"/>
      <c r="F28" s="24"/>
    </row>
    <row r="29" spans="1:6" ht="15">
      <c r="A29" s="22"/>
      <c r="B29" s="3"/>
      <c r="C29" s="22"/>
      <c r="D29" s="22"/>
      <c r="E29" s="4"/>
      <c r="F29" s="24"/>
    </row>
    <row r="30" spans="1:6" ht="15">
      <c r="A30" s="22"/>
      <c r="B30" s="3"/>
      <c r="C30" s="22"/>
      <c r="D30" s="22"/>
      <c r="E30" s="4"/>
      <c r="F30" s="24"/>
    </row>
    <row r="31" spans="1:6" ht="15">
      <c r="A31" s="22"/>
      <c r="B31" s="3"/>
      <c r="C31" s="22"/>
      <c r="D31" s="22"/>
      <c r="E31" s="4"/>
      <c r="F31" s="24"/>
    </row>
    <row r="32" spans="1:6" ht="15">
      <c r="A32" s="22"/>
      <c r="B32" s="3"/>
      <c r="C32" s="22"/>
      <c r="D32" s="22"/>
      <c r="E32" s="4"/>
      <c r="F32" s="24"/>
    </row>
    <row r="33" spans="1:6" ht="15">
      <c r="A33" s="22"/>
      <c r="B33" s="3"/>
      <c r="C33" s="22"/>
      <c r="D33" s="22"/>
      <c r="E33" s="4"/>
      <c r="F33" s="24"/>
    </row>
    <row r="34" spans="1:6" ht="15">
      <c r="A34" s="22"/>
      <c r="B34" s="3"/>
      <c r="C34" s="22"/>
      <c r="D34" s="22"/>
      <c r="E34" s="4"/>
      <c r="F34" s="24"/>
    </row>
    <row r="35" spans="1:6" ht="15">
      <c r="A35" s="22"/>
      <c r="B35" s="3"/>
      <c r="C35" s="22"/>
      <c r="D35" s="22"/>
      <c r="E35" s="4"/>
      <c r="F35" s="24"/>
    </row>
    <row r="36" spans="1:6" ht="15">
      <c r="A36" s="22"/>
      <c r="B36" s="3"/>
      <c r="C36" s="22"/>
      <c r="D36" s="22"/>
      <c r="E36" s="4"/>
      <c r="F36" s="24"/>
    </row>
    <row r="37" spans="1:6" ht="15">
      <c r="A37" s="22"/>
      <c r="B37" s="3"/>
      <c r="C37" s="22"/>
      <c r="D37" s="22"/>
      <c r="E37" s="4"/>
      <c r="F37" s="24"/>
    </row>
    <row r="38" spans="1:6" ht="15">
      <c r="A38" s="22"/>
      <c r="B38" s="3"/>
      <c r="C38" s="22"/>
      <c r="D38" s="22"/>
      <c r="E38" s="4"/>
      <c r="F38" s="24"/>
    </row>
    <row r="39" spans="1:6" ht="15">
      <c r="A39" s="22"/>
      <c r="B39" s="3"/>
      <c r="C39" s="22"/>
      <c r="D39" s="22"/>
      <c r="E39" s="4"/>
      <c r="F39" s="24"/>
    </row>
    <row r="40" spans="1:6" ht="15">
      <c r="A40" s="22"/>
      <c r="B40" s="3"/>
      <c r="C40" s="22"/>
      <c r="D40" s="22"/>
      <c r="E40" s="4"/>
      <c r="F40" s="24"/>
    </row>
    <row r="41" spans="1:6" ht="15">
      <c r="A41" s="22"/>
      <c r="B41" s="3"/>
      <c r="C41" s="22"/>
      <c r="D41" s="22"/>
      <c r="E41" s="4"/>
      <c r="F41" s="24"/>
    </row>
    <row r="42" spans="1:6" ht="15">
      <c r="A42" s="22"/>
      <c r="B42" s="3"/>
      <c r="C42" s="22"/>
      <c r="D42" s="22"/>
      <c r="E42" s="4"/>
      <c r="F42" s="24"/>
    </row>
    <row r="43" spans="1:6" ht="15">
      <c r="A43" s="22"/>
      <c r="B43" s="3"/>
      <c r="C43" s="22"/>
      <c r="D43" s="22"/>
      <c r="E43" s="4"/>
      <c r="F43" s="24"/>
    </row>
    <row r="44" spans="1:6" ht="15">
      <c r="A44" s="22"/>
      <c r="B44" s="3"/>
      <c r="C44" s="22"/>
      <c r="D44" s="22"/>
      <c r="E44" s="4"/>
      <c r="F44" s="24"/>
    </row>
    <row r="45" spans="1:6" ht="15">
      <c r="A45" s="22"/>
      <c r="B45" s="3"/>
      <c r="C45" s="22"/>
      <c r="D45" s="22"/>
      <c r="E45" s="4"/>
      <c r="F45" s="24"/>
    </row>
    <row r="46" spans="1:6" ht="15">
      <c r="A46" s="22"/>
      <c r="B46" s="3"/>
      <c r="C46" s="22"/>
      <c r="D46" s="22"/>
      <c r="E46" s="4"/>
      <c r="F46" s="24"/>
    </row>
    <row r="47" spans="1:6" ht="15">
      <c r="A47" s="22"/>
      <c r="B47" s="3"/>
      <c r="C47" s="22"/>
      <c r="D47" s="22"/>
      <c r="E47" s="4"/>
      <c r="F47" s="24"/>
    </row>
    <row r="48" spans="1:6" ht="90" customHeight="1">
      <c r="A48" s="22"/>
      <c r="B48" s="3"/>
      <c r="C48" s="22"/>
      <c r="D48" s="22"/>
      <c r="E48" s="4"/>
      <c r="F48" s="24"/>
    </row>
    <row r="49" spans="1:20" ht="15">
      <c r="A49" s="22"/>
      <c r="B49" s="3"/>
      <c r="C49" s="22"/>
      <c r="D49" s="22"/>
      <c r="E49" s="4"/>
      <c r="F49" s="24"/>
    </row>
    <row r="50" spans="1:20" ht="15">
      <c r="A50" s="22"/>
      <c r="B50" s="3"/>
      <c r="C50" s="22"/>
      <c r="D50" s="22"/>
      <c r="E50" s="4"/>
      <c r="F50" s="24"/>
    </row>
    <row r="51" spans="1:20" ht="18.75">
      <c r="A51" s="22"/>
      <c r="B51" s="3"/>
      <c r="C51" s="22"/>
      <c r="D51" s="22"/>
      <c r="E51" s="4"/>
      <c r="F51" s="24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42.75" customHeight="1">
      <c r="A52" s="52" t="s">
        <v>128</v>
      </c>
      <c r="B52" s="52"/>
      <c r="C52" s="52"/>
      <c r="D52" s="52"/>
      <c r="E52" s="52"/>
      <c r="F52" s="52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20.100000000000001" customHeight="1">
      <c r="A53" s="53" t="s">
        <v>31</v>
      </c>
      <c r="B53" s="53"/>
      <c r="C53" s="53"/>
      <c r="D53" s="53"/>
      <c r="E53" s="53"/>
      <c r="F53" s="53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23.25" customHeight="1">
      <c r="A54" s="52" t="s">
        <v>6</v>
      </c>
      <c r="B54" s="52"/>
      <c r="C54" s="52"/>
      <c r="D54" s="52"/>
      <c r="E54" s="52"/>
      <c r="F54" s="52"/>
      <c r="H54" s="6"/>
      <c r="I54" s="6"/>
      <c r="J54" s="6"/>
      <c r="K54" s="6"/>
      <c r="L54" s="6"/>
      <c r="M54" s="7"/>
      <c r="N54" s="6"/>
      <c r="O54" s="6"/>
      <c r="P54" s="6"/>
      <c r="Q54" s="6"/>
      <c r="R54" s="6"/>
      <c r="S54" s="6"/>
      <c r="T54" s="6"/>
    </row>
    <row r="55" spans="1:20" ht="20.100000000000001" customHeight="1">
      <c r="A55" s="53" t="s">
        <v>32</v>
      </c>
      <c r="B55" s="53"/>
      <c r="C55" s="53"/>
      <c r="D55" s="53"/>
      <c r="E55" s="53"/>
      <c r="F55" s="53"/>
      <c r="H55" s="6"/>
      <c r="I55" s="6"/>
      <c r="J55" s="6"/>
      <c r="K55" s="6"/>
      <c r="L55" s="6"/>
      <c r="M55" s="7"/>
      <c r="N55" s="6"/>
      <c r="O55" s="6"/>
      <c r="P55" s="6"/>
      <c r="Q55" s="6"/>
      <c r="R55" s="6"/>
      <c r="S55" s="6"/>
      <c r="T55" s="6"/>
    </row>
    <row r="56" spans="1:20" ht="20.100000000000001" customHeight="1">
      <c r="A56" s="53" t="s">
        <v>12</v>
      </c>
      <c r="B56" s="53"/>
      <c r="C56" s="53"/>
      <c r="D56" s="53"/>
      <c r="E56" s="53"/>
      <c r="F56" s="53"/>
      <c r="G56" s="6"/>
      <c r="H56" s="6"/>
      <c r="I56" s="6"/>
      <c r="J56" s="6"/>
      <c r="K56" s="6"/>
      <c r="L56" s="6"/>
      <c r="M56" s="7"/>
      <c r="N56" s="6"/>
      <c r="O56" s="6"/>
      <c r="P56" s="6"/>
      <c r="Q56" s="6"/>
      <c r="R56" s="6"/>
      <c r="S56" s="6"/>
      <c r="T56" s="6"/>
    </row>
    <row r="57" spans="1:20" ht="36" customHeight="1">
      <c r="B57" s="20"/>
      <c r="C57" s="21"/>
      <c r="D57" s="21"/>
      <c r="E57" s="6"/>
      <c r="F57" s="7"/>
    </row>
    <row r="58" spans="1:20" s="23" customFormat="1" ht="44.25" customHeight="1">
      <c r="A58" s="26" t="s">
        <v>33</v>
      </c>
      <c r="B58" s="26" t="s">
        <v>34</v>
      </c>
      <c r="C58" s="26" t="s">
        <v>35</v>
      </c>
      <c r="D58" s="26"/>
      <c r="E58" s="26" t="s">
        <v>36</v>
      </c>
      <c r="F58" s="26" t="s">
        <v>0</v>
      </c>
    </row>
    <row r="59" spans="1:20" ht="47.25" customHeight="1">
      <c r="A59" s="8">
        <v>1</v>
      </c>
      <c r="B59" s="27" t="s">
        <v>38</v>
      </c>
      <c r="C59" s="9" t="s">
        <v>3</v>
      </c>
      <c r="D59" s="8">
        <f>1.62*100</f>
        <v>162</v>
      </c>
      <c r="E59" s="8">
        <f>1.62*100</f>
        <v>162</v>
      </c>
      <c r="F59" s="27"/>
    </row>
    <row r="60" spans="1:20" ht="60" customHeight="1">
      <c r="A60" s="8">
        <v>2</v>
      </c>
      <c r="B60" s="27" t="s">
        <v>51</v>
      </c>
      <c r="C60" s="9" t="s">
        <v>3</v>
      </c>
      <c r="D60" s="8">
        <v>0.60099999999999998</v>
      </c>
      <c r="E60" s="8">
        <f>D60*100</f>
        <v>60.099999999999994</v>
      </c>
      <c r="F60" s="27"/>
    </row>
    <row r="61" spans="1:20" ht="32.25" customHeight="1">
      <c r="A61" s="8">
        <v>3</v>
      </c>
      <c r="B61" s="27" t="s">
        <v>124</v>
      </c>
      <c r="C61" s="9" t="s">
        <v>39</v>
      </c>
      <c r="D61" s="8">
        <v>3.891</v>
      </c>
      <c r="E61" s="8">
        <v>3.891</v>
      </c>
      <c r="F61" s="27"/>
    </row>
    <row r="62" spans="1:20" ht="51.75" customHeight="1">
      <c r="A62" s="8">
        <v>4</v>
      </c>
      <c r="B62" s="27" t="s">
        <v>52</v>
      </c>
      <c r="C62" s="9" t="s">
        <v>3</v>
      </c>
      <c r="D62" s="8">
        <v>1.5</v>
      </c>
      <c r="E62" s="8">
        <f>D62*100</f>
        <v>150</v>
      </c>
      <c r="F62" s="27"/>
    </row>
    <row r="63" spans="1:20" ht="71.25" customHeight="1">
      <c r="A63" s="8">
        <v>5</v>
      </c>
      <c r="B63" s="27" t="s">
        <v>53</v>
      </c>
      <c r="C63" s="9" t="s">
        <v>3</v>
      </c>
      <c r="D63" s="8">
        <v>1.3</v>
      </c>
      <c r="E63" s="8">
        <f>D63*100</f>
        <v>130</v>
      </c>
      <c r="F63" s="27"/>
    </row>
    <row r="64" spans="1:20" ht="54" customHeight="1">
      <c r="A64" s="8">
        <v>6</v>
      </c>
      <c r="B64" s="27" t="s">
        <v>54</v>
      </c>
      <c r="C64" s="9" t="s">
        <v>3</v>
      </c>
      <c r="D64" s="8">
        <v>1.1499999999999999</v>
      </c>
      <c r="E64" s="8">
        <f>D64*100</f>
        <v>114.99999999999999</v>
      </c>
      <c r="F64" s="27" t="s">
        <v>55</v>
      </c>
    </row>
    <row r="65" spans="1:6" ht="56.25">
      <c r="A65" s="8">
        <v>7</v>
      </c>
      <c r="B65" s="27" t="s">
        <v>125</v>
      </c>
      <c r="C65" s="33" t="s">
        <v>3</v>
      </c>
      <c r="D65" s="8">
        <v>1.3</v>
      </c>
      <c r="E65" s="8">
        <f>D65*100</f>
        <v>130</v>
      </c>
      <c r="F65" s="27"/>
    </row>
    <row r="66" spans="1:6" ht="56.25">
      <c r="A66" s="8">
        <v>8</v>
      </c>
      <c r="B66" s="27" t="s">
        <v>40</v>
      </c>
      <c r="C66" s="9" t="s">
        <v>9</v>
      </c>
      <c r="D66" s="8">
        <v>0.62</v>
      </c>
      <c r="E66" s="8">
        <f>D66*100</f>
        <v>62</v>
      </c>
      <c r="F66" s="27"/>
    </row>
    <row r="67" spans="1:6" ht="53.25" customHeight="1">
      <c r="A67" s="8">
        <v>9</v>
      </c>
      <c r="B67" s="27" t="s">
        <v>41</v>
      </c>
      <c r="C67" s="9" t="s">
        <v>56</v>
      </c>
      <c r="D67" s="8">
        <v>2</v>
      </c>
      <c r="E67" s="8">
        <v>2</v>
      </c>
      <c r="F67" s="27"/>
    </row>
    <row r="68" spans="1:6" ht="60" customHeight="1">
      <c r="A68" s="8">
        <v>10</v>
      </c>
      <c r="B68" s="27" t="s">
        <v>57</v>
      </c>
      <c r="C68" s="9" t="s">
        <v>56</v>
      </c>
      <c r="D68" s="8">
        <v>2</v>
      </c>
      <c r="E68" s="8">
        <v>2</v>
      </c>
      <c r="F68" s="27"/>
    </row>
    <row r="69" spans="1:6" ht="71.25" customHeight="1">
      <c r="A69" s="8">
        <v>11</v>
      </c>
      <c r="B69" s="27" t="s">
        <v>61</v>
      </c>
      <c r="C69" s="9" t="s">
        <v>39</v>
      </c>
      <c r="D69" s="8">
        <v>0.8256</v>
      </c>
      <c r="E69" s="8">
        <v>0.8256</v>
      </c>
      <c r="F69" s="27" t="s">
        <v>63</v>
      </c>
    </row>
    <row r="70" spans="1:6" ht="79.5" customHeight="1">
      <c r="A70" s="8">
        <v>12</v>
      </c>
      <c r="B70" s="27" t="s">
        <v>42</v>
      </c>
      <c r="C70" s="9" t="s">
        <v>3</v>
      </c>
      <c r="D70" s="8">
        <v>0.38</v>
      </c>
      <c r="E70" s="8">
        <f>D70*100</f>
        <v>38</v>
      </c>
      <c r="F70" s="27"/>
    </row>
    <row r="71" spans="1:6" ht="57" customHeight="1">
      <c r="A71" s="8">
        <v>13</v>
      </c>
      <c r="B71" s="27" t="s">
        <v>58</v>
      </c>
      <c r="C71" s="9" t="s">
        <v>3</v>
      </c>
      <c r="D71" s="8">
        <v>0.38</v>
      </c>
      <c r="E71" s="8">
        <f>D71*100</f>
        <v>38</v>
      </c>
      <c r="F71" s="27"/>
    </row>
    <row r="72" spans="1:6" ht="56.25">
      <c r="A72" s="8">
        <v>14</v>
      </c>
      <c r="B72" s="27" t="s">
        <v>64</v>
      </c>
      <c r="C72" s="9" t="s">
        <v>3</v>
      </c>
      <c r="D72" s="8">
        <v>0.36</v>
      </c>
      <c r="E72" s="8">
        <f>D72*100</f>
        <v>36</v>
      </c>
      <c r="F72" s="27"/>
    </row>
    <row r="73" spans="1:6" ht="37.5">
      <c r="A73" s="8">
        <v>15</v>
      </c>
      <c r="B73" s="27" t="s">
        <v>59</v>
      </c>
      <c r="C73" s="9" t="s">
        <v>3</v>
      </c>
      <c r="D73" s="8">
        <v>0.33600000000000002</v>
      </c>
      <c r="E73" s="8">
        <f t="shared" ref="E73:E76" si="0">D73*100</f>
        <v>33.6</v>
      </c>
      <c r="F73" s="27"/>
    </row>
    <row r="74" spans="1:6" ht="56.25">
      <c r="A74" s="8">
        <v>16</v>
      </c>
      <c r="B74" s="27" t="s">
        <v>43</v>
      </c>
      <c r="C74" s="9" t="s">
        <v>3</v>
      </c>
      <c r="D74" s="8">
        <v>0.23400000000000001</v>
      </c>
      <c r="E74" s="8">
        <f t="shared" si="0"/>
        <v>23.400000000000002</v>
      </c>
      <c r="F74" s="27"/>
    </row>
    <row r="75" spans="1:6" ht="37.5">
      <c r="A75" s="8">
        <v>17</v>
      </c>
      <c r="B75" s="27" t="s">
        <v>60</v>
      </c>
      <c r="C75" s="9" t="s">
        <v>3</v>
      </c>
      <c r="D75" s="8">
        <v>5.7200000000000001E-2</v>
      </c>
      <c r="E75" s="8">
        <f t="shared" si="0"/>
        <v>5.72</v>
      </c>
      <c r="F75" s="27" t="s">
        <v>99</v>
      </c>
    </row>
    <row r="76" spans="1:6" ht="56.25">
      <c r="A76" s="8">
        <v>18</v>
      </c>
      <c r="B76" s="27" t="s">
        <v>44</v>
      </c>
      <c r="C76" s="9" t="s">
        <v>3</v>
      </c>
      <c r="D76" s="8">
        <v>0.4</v>
      </c>
      <c r="E76" s="8">
        <f t="shared" si="0"/>
        <v>40</v>
      </c>
      <c r="F76" s="27"/>
    </row>
    <row r="77" spans="1:6" ht="60" customHeight="1">
      <c r="A77" s="8">
        <v>19</v>
      </c>
      <c r="B77" s="27" t="s">
        <v>100</v>
      </c>
      <c r="C77" s="9" t="s">
        <v>3</v>
      </c>
      <c r="D77" s="8">
        <v>11</v>
      </c>
      <c r="E77" s="8">
        <v>11</v>
      </c>
      <c r="F77" s="27"/>
    </row>
    <row r="78" spans="1:6" ht="37.5">
      <c r="A78" s="8">
        <v>20</v>
      </c>
      <c r="B78" s="27" t="s">
        <v>61</v>
      </c>
      <c r="C78" s="9" t="s">
        <v>39</v>
      </c>
      <c r="D78" s="8">
        <v>0.40600000000000003</v>
      </c>
      <c r="E78" s="8">
        <v>0.40600000000000003</v>
      </c>
      <c r="F78" s="27" t="s">
        <v>62</v>
      </c>
    </row>
    <row r="79" spans="1:6" ht="37.5">
      <c r="A79" s="8">
        <v>21</v>
      </c>
      <c r="B79" s="27" t="s">
        <v>65</v>
      </c>
      <c r="C79" s="9" t="s">
        <v>3</v>
      </c>
      <c r="D79" s="8"/>
      <c r="E79" s="8">
        <v>50.8</v>
      </c>
      <c r="F79" s="27"/>
    </row>
    <row r="80" spans="1:6" ht="37.5">
      <c r="A80" s="8">
        <v>22</v>
      </c>
      <c r="B80" s="27" t="s">
        <v>66</v>
      </c>
      <c r="C80" s="9" t="s">
        <v>3</v>
      </c>
      <c r="D80" s="8">
        <v>0.68799999999999994</v>
      </c>
      <c r="E80" s="8">
        <v>18</v>
      </c>
      <c r="F80" s="27"/>
    </row>
    <row r="81" spans="1:6" ht="37.5">
      <c r="A81" s="8">
        <v>23</v>
      </c>
      <c r="B81" s="27" t="s">
        <v>67</v>
      </c>
      <c r="C81" s="9" t="s">
        <v>3</v>
      </c>
      <c r="D81" s="8">
        <v>1.083</v>
      </c>
      <c r="E81" s="8">
        <f t="shared" ref="E81:E92" si="1">D81*100</f>
        <v>108.3</v>
      </c>
      <c r="F81" s="27"/>
    </row>
    <row r="82" spans="1:6" ht="56.25">
      <c r="A82" s="8">
        <v>24</v>
      </c>
      <c r="B82" s="27" t="s">
        <v>68</v>
      </c>
      <c r="C82" s="9" t="s">
        <v>3</v>
      </c>
      <c r="D82" s="8">
        <v>0.15</v>
      </c>
      <c r="E82" s="8">
        <f t="shared" si="1"/>
        <v>15</v>
      </c>
      <c r="F82" s="27"/>
    </row>
    <row r="83" spans="1:6" ht="18.75">
      <c r="A83" s="8">
        <v>25</v>
      </c>
      <c r="B83" s="27" t="s">
        <v>69</v>
      </c>
      <c r="C83" s="9" t="s">
        <v>56</v>
      </c>
      <c r="D83" s="8">
        <v>0.4</v>
      </c>
      <c r="E83" s="8">
        <v>30</v>
      </c>
      <c r="F83" s="27"/>
    </row>
    <row r="84" spans="1:6" ht="18.75">
      <c r="A84" s="8">
        <v>26</v>
      </c>
      <c r="B84" s="27" t="s">
        <v>70</v>
      </c>
      <c r="C84" s="9" t="s">
        <v>3</v>
      </c>
      <c r="D84" s="8">
        <v>0.28799999999999998</v>
      </c>
      <c r="E84" s="8">
        <f t="shared" si="1"/>
        <v>28.799999999999997</v>
      </c>
      <c r="F84" s="27"/>
    </row>
    <row r="85" spans="1:6" ht="18.75">
      <c r="A85" s="8">
        <v>27</v>
      </c>
      <c r="B85" s="27" t="s">
        <v>71</v>
      </c>
      <c r="C85" s="9" t="s">
        <v>3</v>
      </c>
      <c r="D85" s="8">
        <v>0.28799999999999998</v>
      </c>
      <c r="E85" s="8">
        <f t="shared" si="1"/>
        <v>28.799999999999997</v>
      </c>
      <c r="F85" s="27"/>
    </row>
    <row r="86" spans="1:6" ht="37.5">
      <c r="A86" s="8">
        <v>28</v>
      </c>
      <c r="B86" s="27" t="s">
        <v>101</v>
      </c>
      <c r="C86" s="9" t="s">
        <v>9</v>
      </c>
      <c r="D86" s="8">
        <v>3</v>
      </c>
      <c r="E86" s="8">
        <v>300</v>
      </c>
      <c r="F86" s="27" t="s">
        <v>72</v>
      </c>
    </row>
    <row r="87" spans="1:6" ht="37.5">
      <c r="A87" s="8">
        <v>29</v>
      </c>
      <c r="B87" s="27" t="s">
        <v>73</v>
      </c>
      <c r="C87" s="9" t="s">
        <v>3</v>
      </c>
      <c r="D87" s="8">
        <v>5.6000000000000001E-2</v>
      </c>
      <c r="E87" s="8">
        <f t="shared" si="1"/>
        <v>5.6000000000000005</v>
      </c>
      <c r="F87" s="27"/>
    </row>
    <row r="88" spans="1:6" ht="37.5">
      <c r="A88" s="8">
        <v>30</v>
      </c>
      <c r="B88" s="27" t="s">
        <v>75</v>
      </c>
      <c r="C88" s="9" t="s">
        <v>9</v>
      </c>
      <c r="D88" s="8">
        <v>0.08</v>
      </c>
      <c r="E88" s="8">
        <v>8</v>
      </c>
      <c r="F88" s="27" t="s">
        <v>77</v>
      </c>
    </row>
    <row r="89" spans="1:6" ht="37.5">
      <c r="A89" s="8">
        <v>31</v>
      </c>
      <c r="B89" s="27" t="s">
        <v>76</v>
      </c>
      <c r="C89" s="9" t="s">
        <v>56</v>
      </c>
      <c r="D89" s="8">
        <v>0.04</v>
      </c>
      <c r="E89" s="8">
        <f t="shared" si="1"/>
        <v>4</v>
      </c>
      <c r="F89" s="27" t="s">
        <v>77</v>
      </c>
    </row>
    <row r="90" spans="1:6" ht="18.75">
      <c r="A90" s="8">
        <v>32</v>
      </c>
      <c r="B90" s="27" t="s">
        <v>45</v>
      </c>
      <c r="C90" s="9" t="s">
        <v>56</v>
      </c>
      <c r="D90" s="8">
        <v>2</v>
      </c>
      <c r="E90" s="8">
        <v>2</v>
      </c>
      <c r="F90" s="27" t="s">
        <v>77</v>
      </c>
    </row>
    <row r="91" spans="1:6" ht="37.5">
      <c r="A91" s="8">
        <v>33</v>
      </c>
      <c r="B91" s="27" t="s">
        <v>74</v>
      </c>
      <c r="C91" s="9" t="s">
        <v>56</v>
      </c>
      <c r="D91" s="8">
        <v>0.08</v>
      </c>
      <c r="E91" s="8">
        <f t="shared" si="1"/>
        <v>8</v>
      </c>
      <c r="F91" s="27"/>
    </row>
    <row r="92" spans="1:6" ht="37.5">
      <c r="A92" s="8">
        <v>34</v>
      </c>
      <c r="B92" s="27" t="s">
        <v>78</v>
      </c>
      <c r="C92" s="9" t="s">
        <v>56</v>
      </c>
      <c r="D92" s="8">
        <v>0.02</v>
      </c>
      <c r="E92" s="8">
        <f t="shared" si="1"/>
        <v>2</v>
      </c>
      <c r="F92" s="27" t="s">
        <v>77</v>
      </c>
    </row>
    <row r="93" spans="1:6" ht="37.5">
      <c r="A93" s="8">
        <v>35</v>
      </c>
      <c r="B93" s="27" t="s">
        <v>75</v>
      </c>
      <c r="C93" s="9" t="s">
        <v>9</v>
      </c>
      <c r="D93" s="8">
        <v>0.08</v>
      </c>
      <c r="E93" s="8">
        <v>8</v>
      </c>
      <c r="F93" s="27" t="s">
        <v>79</v>
      </c>
    </row>
    <row r="94" spans="1:6" ht="37.5">
      <c r="A94" s="8">
        <v>36</v>
      </c>
      <c r="B94" s="27" t="s">
        <v>76</v>
      </c>
      <c r="C94" s="9" t="s">
        <v>56</v>
      </c>
      <c r="D94" s="8">
        <v>0.04</v>
      </c>
      <c r="E94" s="8">
        <f t="shared" ref="E94" si="2">D94*100</f>
        <v>4</v>
      </c>
      <c r="F94" s="27" t="s">
        <v>79</v>
      </c>
    </row>
    <row r="95" spans="1:6" ht="23.25" customHeight="1">
      <c r="A95" s="8">
        <v>37</v>
      </c>
      <c r="B95" s="27" t="s">
        <v>45</v>
      </c>
      <c r="C95" s="9" t="s">
        <v>56</v>
      </c>
      <c r="D95" s="8">
        <v>2</v>
      </c>
      <c r="E95" s="8">
        <v>2</v>
      </c>
      <c r="F95" s="27" t="s">
        <v>79</v>
      </c>
    </row>
    <row r="96" spans="1:6" ht="51.75" customHeight="1">
      <c r="A96" s="8">
        <v>38</v>
      </c>
      <c r="B96" s="27" t="s">
        <v>74</v>
      </c>
      <c r="C96" s="9" t="s">
        <v>56</v>
      </c>
      <c r="D96" s="8">
        <v>0.08</v>
      </c>
      <c r="E96" s="8">
        <f t="shared" ref="E96" si="3">D96*100</f>
        <v>8</v>
      </c>
      <c r="F96" s="27"/>
    </row>
    <row r="97" spans="1:7" ht="37.5">
      <c r="A97" s="8">
        <v>39</v>
      </c>
      <c r="B97" s="27" t="s">
        <v>78</v>
      </c>
      <c r="C97" s="9" t="s">
        <v>56</v>
      </c>
      <c r="D97" s="8">
        <v>0.02</v>
      </c>
      <c r="E97" s="8">
        <f t="shared" ref="E97" si="4">D97*100</f>
        <v>2</v>
      </c>
      <c r="F97" s="27" t="s">
        <v>79</v>
      </c>
      <c r="G97" s="28"/>
    </row>
    <row r="98" spans="1:7" ht="18.75">
      <c r="A98" s="8">
        <v>40</v>
      </c>
      <c r="B98" s="30" t="s">
        <v>46</v>
      </c>
      <c r="C98" s="29" t="s">
        <v>9</v>
      </c>
      <c r="D98" s="31">
        <v>0.03</v>
      </c>
      <c r="E98" s="34">
        <v>3</v>
      </c>
      <c r="F98" s="27" t="s">
        <v>79</v>
      </c>
    </row>
    <row r="99" spans="1:7" ht="18.75">
      <c r="A99" s="8">
        <v>41</v>
      </c>
      <c r="B99" s="30" t="s">
        <v>80</v>
      </c>
      <c r="C99" s="29" t="s">
        <v>56</v>
      </c>
      <c r="D99" s="31">
        <v>-1.3559999999999999E-2</v>
      </c>
      <c r="E99" s="34">
        <v>6</v>
      </c>
      <c r="F99" s="32"/>
    </row>
    <row r="100" spans="1:7" ht="18.75">
      <c r="A100" s="8">
        <v>42</v>
      </c>
      <c r="B100" s="30" t="s">
        <v>81</v>
      </c>
      <c r="C100" s="29" t="s">
        <v>30</v>
      </c>
      <c r="D100" s="31">
        <v>6.0000000000000001E-3</v>
      </c>
      <c r="E100" s="32">
        <v>0.6</v>
      </c>
      <c r="F100" s="32"/>
    </row>
    <row r="101" spans="1:7" ht="18.75">
      <c r="A101" s="8">
        <v>43</v>
      </c>
      <c r="B101" s="30" t="s">
        <v>82</v>
      </c>
      <c r="C101" s="29" t="s">
        <v>30</v>
      </c>
      <c r="D101" s="31"/>
      <c r="E101" s="32">
        <v>0.5</v>
      </c>
      <c r="F101" s="32"/>
    </row>
    <row r="102" spans="1:7" ht="37.5">
      <c r="A102" s="8">
        <v>44</v>
      </c>
      <c r="B102" s="30" t="s">
        <v>83</v>
      </c>
      <c r="C102" s="29" t="s">
        <v>9</v>
      </c>
      <c r="D102" s="31">
        <v>0.06</v>
      </c>
      <c r="E102" s="34">
        <v>6</v>
      </c>
      <c r="F102" s="32"/>
    </row>
    <row r="103" spans="1:7" ht="18.75">
      <c r="A103" s="8">
        <v>45</v>
      </c>
      <c r="B103" s="30" t="s">
        <v>84</v>
      </c>
      <c r="C103" s="29" t="s">
        <v>3</v>
      </c>
      <c r="D103" s="31">
        <v>0.88300000000000001</v>
      </c>
      <c r="E103" s="32">
        <v>88.3</v>
      </c>
      <c r="F103" s="32"/>
    </row>
    <row r="104" spans="1:7" ht="18.75">
      <c r="A104" s="8">
        <v>46</v>
      </c>
      <c r="B104" s="30" t="s">
        <v>85</v>
      </c>
      <c r="C104" s="29" t="s">
        <v>3</v>
      </c>
      <c r="D104" s="31">
        <v>0.03</v>
      </c>
      <c r="E104" s="32">
        <v>10.56</v>
      </c>
      <c r="F104" s="32" t="s">
        <v>86</v>
      </c>
    </row>
    <row r="105" spans="1:7" ht="18.75">
      <c r="A105" s="8">
        <v>47</v>
      </c>
      <c r="B105" s="30" t="s">
        <v>126</v>
      </c>
      <c r="C105" s="29" t="s">
        <v>3</v>
      </c>
      <c r="D105" s="31">
        <v>0.88300000000000001</v>
      </c>
      <c r="E105" s="32">
        <v>88.3</v>
      </c>
      <c r="F105" s="32"/>
    </row>
    <row r="106" spans="1:7" ht="37.5">
      <c r="A106" s="8">
        <v>48</v>
      </c>
      <c r="B106" s="30" t="s">
        <v>60</v>
      </c>
      <c r="C106" s="29" t="s">
        <v>3</v>
      </c>
      <c r="D106" s="31">
        <v>2.3E-2</v>
      </c>
      <c r="E106" s="32">
        <v>2.2999999999999998</v>
      </c>
      <c r="F106" s="32"/>
    </row>
    <row r="107" spans="1:7" ht="37.5">
      <c r="A107" s="8">
        <v>49</v>
      </c>
      <c r="B107" s="30" t="s">
        <v>87</v>
      </c>
      <c r="C107" s="29" t="s">
        <v>3</v>
      </c>
      <c r="D107" s="31">
        <v>10.56</v>
      </c>
      <c r="E107" s="32">
        <v>10.56</v>
      </c>
      <c r="F107" s="32" t="s">
        <v>102</v>
      </c>
    </row>
    <row r="108" spans="1:7" ht="18.75">
      <c r="A108" s="8">
        <v>50</v>
      </c>
      <c r="B108" s="30" t="s">
        <v>88</v>
      </c>
      <c r="C108" s="29" t="s">
        <v>56</v>
      </c>
      <c r="D108" s="31">
        <v>3</v>
      </c>
      <c r="E108" s="32">
        <v>3</v>
      </c>
      <c r="F108" s="32"/>
    </row>
    <row r="109" spans="1:7" ht="18.75">
      <c r="A109" s="8">
        <v>51</v>
      </c>
      <c r="B109" s="30" t="s">
        <v>37</v>
      </c>
      <c r="C109" s="29" t="s">
        <v>3</v>
      </c>
      <c r="D109" s="31">
        <v>0.71599999999999997</v>
      </c>
      <c r="E109" s="32">
        <f>D109*100</f>
        <v>71.599999999999994</v>
      </c>
      <c r="F109" s="32"/>
    </row>
    <row r="110" spans="1:7" ht="37.5">
      <c r="A110" s="8">
        <v>52</v>
      </c>
      <c r="B110" s="30" t="s">
        <v>47</v>
      </c>
      <c r="C110" s="29" t="s">
        <v>56</v>
      </c>
      <c r="D110" s="31">
        <v>0.4</v>
      </c>
      <c r="E110" s="32">
        <f>D110*100</f>
        <v>40</v>
      </c>
      <c r="F110" s="32"/>
    </row>
    <row r="111" spans="1:7" ht="37.5">
      <c r="A111" s="8">
        <v>53</v>
      </c>
      <c r="B111" s="30" t="s">
        <v>89</v>
      </c>
      <c r="C111" s="29" t="s">
        <v>39</v>
      </c>
      <c r="D111" s="31">
        <v>0.71499999999999997</v>
      </c>
      <c r="E111" s="35">
        <v>0.71499999999999997</v>
      </c>
      <c r="F111" s="32" t="s">
        <v>90</v>
      </c>
    </row>
    <row r="112" spans="1:7" ht="37.5">
      <c r="A112" s="8">
        <v>54</v>
      </c>
      <c r="B112" s="30" t="s">
        <v>42</v>
      </c>
      <c r="C112" s="29" t="s">
        <v>3</v>
      </c>
      <c r="D112" s="31">
        <v>0.34</v>
      </c>
      <c r="E112" s="32">
        <f t="shared" ref="E112:E117" si="5">D112*100</f>
        <v>34</v>
      </c>
      <c r="F112" s="32"/>
    </row>
    <row r="113" spans="1:6" ht="37.5">
      <c r="A113" s="8">
        <v>55</v>
      </c>
      <c r="B113" s="30" t="s">
        <v>91</v>
      </c>
      <c r="C113" s="29" t="s">
        <v>3</v>
      </c>
      <c r="D113" s="31">
        <v>0.34</v>
      </c>
      <c r="E113" s="32">
        <f t="shared" si="5"/>
        <v>34</v>
      </c>
      <c r="F113" s="32"/>
    </row>
    <row r="114" spans="1:6" ht="56.25">
      <c r="A114" s="8">
        <v>56</v>
      </c>
      <c r="B114" s="30" t="s">
        <v>123</v>
      </c>
      <c r="C114" s="29" t="s">
        <v>3</v>
      </c>
      <c r="D114" s="31">
        <v>0.71599999999999997</v>
      </c>
      <c r="E114" s="32">
        <f t="shared" si="5"/>
        <v>71.599999999999994</v>
      </c>
      <c r="F114" s="32"/>
    </row>
    <row r="115" spans="1:6" ht="37.5">
      <c r="A115" s="8">
        <v>57</v>
      </c>
      <c r="B115" s="30" t="s">
        <v>92</v>
      </c>
      <c r="C115" s="29" t="s">
        <v>3</v>
      </c>
      <c r="D115" s="31">
        <v>0.71599999999999997</v>
      </c>
      <c r="E115" s="32">
        <f t="shared" si="5"/>
        <v>71.599999999999994</v>
      </c>
      <c r="F115" s="32"/>
    </row>
    <row r="116" spans="1:6" ht="18.75">
      <c r="A116" s="8">
        <v>58</v>
      </c>
      <c r="B116" s="30" t="s">
        <v>93</v>
      </c>
      <c r="C116" s="29" t="s">
        <v>3</v>
      </c>
      <c r="D116" s="31">
        <v>0.71599999999999997</v>
      </c>
      <c r="E116" s="32">
        <f t="shared" si="5"/>
        <v>71.599999999999994</v>
      </c>
      <c r="F116" s="32"/>
    </row>
    <row r="117" spans="1:6" ht="75">
      <c r="A117" s="8">
        <v>59</v>
      </c>
      <c r="B117" s="30" t="s">
        <v>48</v>
      </c>
      <c r="C117" s="29" t="s">
        <v>3</v>
      </c>
      <c r="D117" s="31">
        <v>0.71599999999999997</v>
      </c>
      <c r="E117" s="32">
        <f t="shared" si="5"/>
        <v>71.599999999999994</v>
      </c>
      <c r="F117" s="32"/>
    </row>
    <row r="118" spans="1:6" ht="37.5">
      <c r="A118" s="8">
        <v>60</v>
      </c>
      <c r="B118" s="30" t="s">
        <v>103</v>
      </c>
      <c r="C118" s="29" t="s">
        <v>9</v>
      </c>
      <c r="D118" s="31">
        <v>2</v>
      </c>
      <c r="E118" s="32">
        <v>200</v>
      </c>
      <c r="F118" s="32" t="s">
        <v>72</v>
      </c>
    </row>
    <row r="119" spans="1:6" ht="37.5">
      <c r="A119" s="8">
        <v>61</v>
      </c>
      <c r="B119" s="30" t="s">
        <v>94</v>
      </c>
      <c r="C119" s="29" t="s">
        <v>56</v>
      </c>
      <c r="D119" s="31">
        <v>0.4</v>
      </c>
      <c r="E119" s="32">
        <v>40</v>
      </c>
      <c r="F119" s="32"/>
    </row>
    <row r="120" spans="1:6" ht="37.5">
      <c r="A120" s="8">
        <v>62</v>
      </c>
      <c r="B120" s="30" t="s">
        <v>95</v>
      </c>
      <c r="C120" s="29" t="s">
        <v>9</v>
      </c>
      <c r="D120" s="31">
        <v>0.68</v>
      </c>
      <c r="E120" s="32">
        <f t="shared" ref="E120:E123" si="6">D120*100</f>
        <v>68</v>
      </c>
      <c r="F120" s="32"/>
    </row>
    <row r="121" spans="1:6" ht="56.25">
      <c r="A121" s="8">
        <v>63</v>
      </c>
      <c r="B121" s="30" t="s">
        <v>96</v>
      </c>
      <c r="C121" s="29" t="s">
        <v>3</v>
      </c>
      <c r="D121" s="31">
        <v>1.6950000000000001</v>
      </c>
      <c r="E121" s="32">
        <f t="shared" si="6"/>
        <v>169.5</v>
      </c>
      <c r="F121" s="32"/>
    </row>
    <row r="122" spans="1:6" ht="75">
      <c r="A122" s="8">
        <v>64</v>
      </c>
      <c r="B122" s="30" t="s">
        <v>49</v>
      </c>
      <c r="C122" s="29" t="s">
        <v>3</v>
      </c>
      <c r="D122" s="31">
        <v>1.69</v>
      </c>
      <c r="E122" s="32">
        <f t="shared" si="6"/>
        <v>169</v>
      </c>
      <c r="F122" s="32"/>
    </row>
    <row r="123" spans="1:6" ht="56.25">
      <c r="A123" s="8">
        <v>65</v>
      </c>
      <c r="B123" s="30" t="s">
        <v>50</v>
      </c>
      <c r="C123" s="29" t="s">
        <v>3</v>
      </c>
      <c r="D123" s="31">
        <v>1.69</v>
      </c>
      <c r="E123" s="32">
        <f t="shared" si="6"/>
        <v>169</v>
      </c>
      <c r="F123" s="32"/>
    </row>
    <row r="124" spans="1:6" ht="37.5">
      <c r="A124" s="8">
        <v>66</v>
      </c>
      <c r="B124" s="30" t="s">
        <v>97</v>
      </c>
      <c r="C124" s="29" t="s">
        <v>3</v>
      </c>
      <c r="D124" s="31">
        <v>0.28000000000000003</v>
      </c>
      <c r="E124" s="32">
        <v>28</v>
      </c>
      <c r="F124" s="32"/>
    </row>
    <row r="125" spans="1:6" ht="18.75">
      <c r="A125" s="8">
        <v>67</v>
      </c>
      <c r="B125" s="30" t="s">
        <v>122</v>
      </c>
      <c r="C125" s="29" t="s">
        <v>9</v>
      </c>
      <c r="D125" s="31"/>
      <c r="E125" s="32">
        <v>65</v>
      </c>
      <c r="F125" s="32"/>
    </row>
    <row r="126" spans="1:6">
      <c r="A126" s="36"/>
      <c r="B126" s="37"/>
      <c r="C126" s="36"/>
      <c r="D126" s="36"/>
      <c r="E126" s="38"/>
      <c r="F126" s="39"/>
    </row>
    <row r="127" spans="1:6" ht="28.5" customHeight="1">
      <c r="A127" s="54" t="s">
        <v>104</v>
      </c>
      <c r="B127" s="55"/>
      <c r="C127" s="55"/>
      <c r="D127" s="55"/>
      <c r="E127" s="55"/>
      <c r="F127" s="56"/>
    </row>
    <row r="128" spans="1:6" ht="46.5" customHeight="1">
      <c r="A128" s="40">
        <v>1</v>
      </c>
      <c r="B128" s="43" t="s">
        <v>106</v>
      </c>
      <c r="C128" s="29" t="s">
        <v>3</v>
      </c>
      <c r="D128" s="44">
        <v>0.3322</v>
      </c>
      <c r="E128" s="32">
        <f t="shared" ref="E128:E130" si="7">D128*100</f>
        <v>33.22</v>
      </c>
      <c r="F128" s="42"/>
    </row>
    <row r="129" spans="1:6" ht="56.25">
      <c r="A129" s="40">
        <v>2</v>
      </c>
      <c r="B129" s="43" t="s">
        <v>107</v>
      </c>
      <c r="C129" s="29" t="s">
        <v>30</v>
      </c>
      <c r="D129" s="44">
        <v>0.66439999999999999</v>
      </c>
      <c r="E129" s="32">
        <f t="shared" si="7"/>
        <v>66.44</v>
      </c>
      <c r="F129" s="42"/>
    </row>
    <row r="130" spans="1:6" ht="37.5">
      <c r="A130" s="40">
        <v>3</v>
      </c>
      <c r="B130" s="43" t="s">
        <v>108</v>
      </c>
      <c r="C130" s="29" t="s">
        <v>110</v>
      </c>
      <c r="D130" s="44">
        <v>0.3322</v>
      </c>
      <c r="E130" s="32">
        <f t="shared" si="7"/>
        <v>33.22</v>
      </c>
      <c r="F130" s="32" t="s">
        <v>109</v>
      </c>
    </row>
    <row r="131" spans="1:6">
      <c r="A131" s="36"/>
      <c r="B131" s="37"/>
      <c r="C131" s="36"/>
      <c r="D131" s="36">
        <v>-33.22</v>
      </c>
      <c r="E131" s="38"/>
      <c r="F131" s="39"/>
    </row>
    <row r="132" spans="1:6" ht="18.75">
      <c r="A132" s="48" t="s">
        <v>105</v>
      </c>
      <c r="B132" s="49"/>
      <c r="C132" s="49"/>
      <c r="D132" s="49"/>
      <c r="E132" s="49"/>
      <c r="F132" s="50"/>
    </row>
    <row r="133" spans="1:6" ht="56.25">
      <c r="A133" s="40">
        <v>1</v>
      </c>
      <c r="B133" s="30" t="s">
        <v>111</v>
      </c>
      <c r="C133" s="29" t="s">
        <v>110</v>
      </c>
      <c r="D133" s="40">
        <v>0.55549999999999999</v>
      </c>
      <c r="E133" s="32">
        <f t="shared" ref="E133" si="8">D133*100</f>
        <v>55.55</v>
      </c>
      <c r="F133" s="42"/>
    </row>
    <row r="134" spans="1:6" ht="37.5">
      <c r="A134" s="40">
        <v>2</v>
      </c>
      <c r="B134" s="30" t="s">
        <v>120</v>
      </c>
      <c r="C134" s="29" t="s">
        <v>110</v>
      </c>
      <c r="D134" s="40">
        <v>0.55549999999999999</v>
      </c>
      <c r="E134" s="32">
        <f t="shared" ref="E134" si="9">D134*100</f>
        <v>55.55</v>
      </c>
      <c r="F134" s="42"/>
    </row>
    <row r="135" spans="1:6" ht="18.75">
      <c r="A135" s="40"/>
      <c r="B135" s="45"/>
      <c r="C135" s="40"/>
      <c r="D135" s="40"/>
      <c r="E135" s="41"/>
      <c r="F135" s="42"/>
    </row>
    <row r="136" spans="1:6" ht="18.75">
      <c r="A136" s="48" t="s">
        <v>127</v>
      </c>
      <c r="B136" s="49"/>
      <c r="C136" s="49"/>
      <c r="D136" s="49"/>
      <c r="E136" s="49"/>
      <c r="F136" s="50"/>
    </row>
    <row r="137" spans="1:6" ht="56.25">
      <c r="A137" s="40">
        <v>1</v>
      </c>
      <c r="B137" s="30" t="s">
        <v>111</v>
      </c>
      <c r="C137" s="29" t="s">
        <v>110</v>
      </c>
      <c r="D137" s="40">
        <v>0.55549999999999999</v>
      </c>
      <c r="E137" s="32">
        <v>34.979999999999997</v>
      </c>
      <c r="F137" s="42"/>
    </row>
    <row r="138" spans="1:6" ht="37.5">
      <c r="A138" s="40">
        <v>2</v>
      </c>
      <c r="B138" s="30" t="s">
        <v>120</v>
      </c>
      <c r="C138" s="29" t="s">
        <v>110</v>
      </c>
      <c r="D138" s="40">
        <v>0.55549999999999999</v>
      </c>
      <c r="E138" s="32">
        <v>34.979999999999997</v>
      </c>
      <c r="F138" s="39"/>
    </row>
    <row r="139" spans="1:6" ht="18.75">
      <c r="A139" s="40"/>
      <c r="B139" s="30"/>
      <c r="C139" s="29"/>
      <c r="D139" s="40"/>
      <c r="E139" s="32"/>
      <c r="F139" s="39"/>
    </row>
    <row r="140" spans="1:6" ht="37.5">
      <c r="A140" s="40">
        <v>1</v>
      </c>
      <c r="B140" s="30" t="s">
        <v>121</v>
      </c>
      <c r="C140" s="29" t="s">
        <v>4</v>
      </c>
      <c r="D140" s="31"/>
      <c r="E140" s="32"/>
      <c r="F140" s="32" t="s">
        <v>98</v>
      </c>
    </row>
    <row r="141" spans="1:6">
      <c r="A141" s="36"/>
      <c r="B141" s="37"/>
      <c r="C141" s="36"/>
      <c r="D141" s="36"/>
      <c r="E141" s="38"/>
      <c r="F141" s="39"/>
    </row>
    <row r="145" spans="2:6" ht="20.25">
      <c r="B145" s="20" t="s">
        <v>112</v>
      </c>
      <c r="C145" s="1"/>
      <c r="D145" s="1"/>
      <c r="E145" s="51" t="s">
        <v>113</v>
      </c>
      <c r="F145" s="51"/>
    </row>
    <row r="146" spans="2:6" ht="20.25">
      <c r="B146" s="20"/>
      <c r="C146" s="1"/>
      <c r="D146" s="1"/>
      <c r="E146" s="46"/>
      <c r="F146" s="47"/>
    </row>
    <row r="147" spans="2:6" ht="20.25">
      <c r="B147" s="20" t="s">
        <v>114</v>
      </c>
      <c r="C147" s="1"/>
      <c r="D147" s="1"/>
      <c r="E147" s="51" t="s">
        <v>115</v>
      </c>
      <c r="F147" s="51"/>
    </row>
    <row r="148" spans="2:6" ht="20.25">
      <c r="B148" s="20"/>
      <c r="C148" s="1"/>
      <c r="D148" s="1"/>
      <c r="E148" s="46"/>
      <c r="F148" s="47"/>
    </row>
    <row r="149" spans="2:6" ht="20.25">
      <c r="B149" s="20" t="s">
        <v>116</v>
      </c>
      <c r="C149" s="1"/>
      <c r="D149" s="1"/>
      <c r="E149" s="51" t="s">
        <v>117</v>
      </c>
      <c r="F149" s="51"/>
    </row>
    <row r="150" spans="2:6" ht="20.25">
      <c r="B150" s="20"/>
      <c r="C150" s="1"/>
      <c r="D150" s="1"/>
      <c r="E150" s="46"/>
      <c r="F150" s="47"/>
    </row>
    <row r="151" spans="2:6" ht="20.25">
      <c r="B151" s="20" t="s">
        <v>118</v>
      </c>
      <c r="C151" s="1"/>
      <c r="D151" s="1"/>
      <c r="E151" s="51" t="s">
        <v>119</v>
      </c>
      <c r="F151" s="51"/>
    </row>
  </sheetData>
  <mergeCells count="15">
    <mergeCell ref="A1:F1"/>
    <mergeCell ref="A2:F2"/>
    <mergeCell ref="A20:F20"/>
    <mergeCell ref="A52:F52"/>
    <mergeCell ref="A53:F53"/>
    <mergeCell ref="A54:F54"/>
    <mergeCell ref="A55:F55"/>
    <mergeCell ref="A56:F56"/>
    <mergeCell ref="A127:F127"/>
    <mergeCell ref="A132:F132"/>
    <mergeCell ref="A136:F136"/>
    <mergeCell ref="E145:F145"/>
    <mergeCell ref="E147:F147"/>
    <mergeCell ref="E149:F149"/>
    <mergeCell ref="E151:F151"/>
  </mergeCells>
  <phoneticPr fontId="0" type="noConversion"/>
  <pageMargins left="0.70729166666666665" right="0.37187500000000001" top="0.74803149606299213" bottom="0.5083333333333333" header="0.31496062992125984" footer="0.31496062992125984"/>
  <pageSetup paperSize="9" scale="7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topLeftCell="A7" workbookViewId="0">
      <selection activeCell="H23" sqref="H23"/>
    </sheetView>
  </sheetViews>
  <sheetFormatPr defaultRowHeight="15.75"/>
  <cols>
    <col min="1" max="1" width="3.140625" style="5" customWidth="1"/>
    <col min="2" max="2" width="14.140625" style="5" customWidth="1"/>
    <col min="3" max="3" width="14.28515625" style="5" customWidth="1"/>
    <col min="4" max="4" width="11.28515625" style="5" customWidth="1"/>
    <col min="5" max="7" width="9.140625" style="5"/>
    <col min="8" max="8" width="11.28515625" style="5" customWidth="1"/>
    <col min="9" max="11" width="9.140625" style="5"/>
    <col min="12" max="12" width="2.5703125" style="5" customWidth="1"/>
    <col min="13" max="16384" width="9.140625" style="5"/>
  </cols>
  <sheetData>
    <row r="1" spans="1:17" ht="21.95" customHeight="1">
      <c r="A1" s="12"/>
      <c r="B1" s="13" t="s">
        <v>13</v>
      </c>
      <c r="C1" s="13"/>
      <c r="D1" s="13" t="s">
        <v>14</v>
      </c>
      <c r="E1" s="13"/>
      <c r="F1" s="13">
        <f>(B4+C4+C4)*D4+H6</f>
        <v>843.69600000000014</v>
      </c>
      <c r="G1" s="13" t="s">
        <v>3</v>
      </c>
      <c r="H1" s="13"/>
      <c r="I1" s="13"/>
      <c r="J1" s="10"/>
      <c r="K1" s="10" t="s">
        <v>23</v>
      </c>
      <c r="L1" s="6"/>
      <c r="M1" s="6"/>
      <c r="N1" s="6"/>
    </row>
    <row r="2" spans="1:17" ht="41.25" customHeight="1">
      <c r="A2" s="12"/>
      <c r="B2" s="13"/>
      <c r="C2" s="13"/>
      <c r="D2" s="13"/>
      <c r="E2" s="15"/>
      <c r="F2" s="15">
        <f>F1-E12</f>
        <v>822.22000000000014</v>
      </c>
      <c r="G2" s="15" t="s">
        <v>3</v>
      </c>
      <c r="H2" s="59" t="s">
        <v>19</v>
      </c>
      <c r="I2" s="60"/>
      <c r="J2" s="10">
        <f>(B4+C4+C4)*2</f>
        <v>248.8</v>
      </c>
      <c r="K2" s="10"/>
      <c r="L2" s="6"/>
      <c r="M2" s="6"/>
      <c r="N2" s="6"/>
    </row>
    <row r="3" spans="1:17" ht="70.5" customHeight="1">
      <c r="B3" s="8" t="s">
        <v>7</v>
      </c>
      <c r="C3" s="9" t="s">
        <v>16</v>
      </c>
      <c r="D3" s="9" t="s">
        <v>15</v>
      </c>
      <c r="E3" s="64" t="s">
        <v>17</v>
      </c>
      <c r="F3" s="65"/>
      <c r="G3" s="66"/>
      <c r="H3" s="67"/>
      <c r="I3" s="14"/>
      <c r="J3" s="14"/>
      <c r="K3" s="14"/>
      <c r="L3" s="6"/>
      <c r="M3" s="69" t="s">
        <v>24</v>
      </c>
      <c r="N3" s="69"/>
      <c r="O3" s="61" t="s">
        <v>25</v>
      </c>
      <c r="P3" s="62"/>
      <c r="Q3" s="18"/>
    </row>
    <row r="4" spans="1:17" ht="27.75" customHeight="1">
      <c r="B4" s="8">
        <v>17.600000000000001</v>
      </c>
      <c r="C4" s="8">
        <v>53.4</v>
      </c>
      <c r="D4" s="8">
        <v>6.2</v>
      </c>
      <c r="E4" s="14">
        <v>8</v>
      </c>
      <c r="F4" s="14">
        <v>0.64</v>
      </c>
      <c r="G4" s="14">
        <v>6.2</v>
      </c>
      <c r="H4" s="14">
        <f>E4*F4*G4*2</f>
        <v>63.488000000000007</v>
      </c>
      <c r="I4" s="14" t="s">
        <v>3</v>
      </c>
      <c r="J4" s="14"/>
      <c r="K4" s="14"/>
      <c r="L4" s="6"/>
      <c r="M4" s="19"/>
      <c r="N4" s="19"/>
      <c r="O4" s="18"/>
      <c r="P4" s="18">
        <v>9.3000000000000007</v>
      </c>
      <c r="Q4" s="18"/>
    </row>
    <row r="5" spans="1:17" ht="21.95" customHeight="1">
      <c r="B5" s="8"/>
      <c r="C5" s="8"/>
      <c r="D5" s="8"/>
      <c r="E5" s="14">
        <v>8</v>
      </c>
      <c r="F5" s="14">
        <v>0.18</v>
      </c>
      <c r="G5" s="14">
        <v>6.2</v>
      </c>
      <c r="H5" s="14">
        <f>E5*F5*G5</f>
        <v>8.927999999999999</v>
      </c>
      <c r="I5" s="14" t="s">
        <v>3</v>
      </c>
      <c r="J5" s="14"/>
      <c r="K5" s="14"/>
      <c r="L5" s="6"/>
      <c r="M5" s="19">
        <f>(B4+C4+C4)*P4</f>
        <v>1156.92</v>
      </c>
      <c r="N5" s="19" t="s">
        <v>26</v>
      </c>
      <c r="O5" s="18"/>
      <c r="P5" s="18"/>
      <c r="Q5" s="18"/>
    </row>
    <row r="6" spans="1:17" ht="21.95" customHeight="1">
      <c r="B6" s="8"/>
      <c r="C6" s="8"/>
      <c r="D6" s="8"/>
      <c r="E6" s="14"/>
      <c r="F6" s="14"/>
      <c r="G6" s="14"/>
      <c r="H6" s="14">
        <f>H4+H5</f>
        <v>72.416000000000011</v>
      </c>
      <c r="I6" s="14" t="s">
        <v>3</v>
      </c>
      <c r="J6" s="14"/>
      <c r="K6" s="14"/>
      <c r="L6" s="6"/>
      <c r="M6" s="19"/>
      <c r="N6" s="19"/>
      <c r="O6" s="18"/>
      <c r="P6" s="18"/>
      <c r="Q6" s="18"/>
    </row>
    <row r="7" spans="1:17" ht="21.95" customHeight="1">
      <c r="B7" s="68" t="s">
        <v>18</v>
      </c>
      <c r="C7" s="68"/>
      <c r="D7" s="16"/>
      <c r="E7" s="16"/>
      <c r="F7" s="16"/>
      <c r="G7" s="16"/>
      <c r="H7" s="16"/>
      <c r="I7" s="16"/>
      <c r="J7" s="16"/>
      <c r="K7" s="16"/>
      <c r="L7" s="6"/>
      <c r="M7" s="19"/>
      <c r="N7" s="19"/>
      <c r="O7" s="18"/>
      <c r="P7" s="18"/>
      <c r="Q7" s="18"/>
    </row>
    <row r="8" spans="1:17" ht="21.95" customHeight="1">
      <c r="B8" s="16"/>
      <c r="C8" s="16" t="s">
        <v>5</v>
      </c>
      <c r="D8" s="16" t="s">
        <v>7</v>
      </c>
      <c r="E8" s="16"/>
      <c r="F8" s="16"/>
      <c r="G8" s="16"/>
      <c r="H8" s="16"/>
      <c r="I8" s="16"/>
      <c r="J8" s="16"/>
      <c r="K8" s="16"/>
      <c r="L8" s="6"/>
      <c r="M8" s="19"/>
      <c r="N8" s="19"/>
      <c r="O8" s="18"/>
      <c r="P8" s="18"/>
      <c r="Q8" s="18"/>
    </row>
    <row r="9" spans="1:17" ht="21.95" customHeight="1">
      <c r="B9" s="16" t="s">
        <v>10</v>
      </c>
      <c r="C9" s="16">
        <v>4.4800000000000004</v>
      </c>
      <c r="D9" s="16">
        <v>3.95</v>
      </c>
      <c r="E9" s="16">
        <f>C9*D9</f>
        <v>17.696000000000002</v>
      </c>
      <c r="F9" s="16" t="s">
        <v>3</v>
      </c>
      <c r="G9" s="16"/>
      <c r="H9" s="16"/>
      <c r="I9" s="16"/>
      <c r="J9" s="16"/>
      <c r="K9" s="16"/>
      <c r="L9" s="6"/>
      <c r="M9" s="19"/>
      <c r="N9" s="19"/>
      <c r="O9" s="18"/>
      <c r="P9" s="18"/>
      <c r="Q9" s="18"/>
    </row>
    <row r="10" spans="1:17" ht="21.95" customHeight="1">
      <c r="B10" s="16"/>
      <c r="C10" s="16">
        <v>2.1</v>
      </c>
      <c r="D10" s="16">
        <v>0.9</v>
      </c>
      <c r="E10" s="16">
        <f t="shared" ref="E10:E11" si="0">C10*D10</f>
        <v>1.8900000000000001</v>
      </c>
      <c r="F10" s="16" t="s">
        <v>3</v>
      </c>
      <c r="G10" s="16"/>
      <c r="H10" s="16"/>
      <c r="I10" s="16"/>
      <c r="J10" s="16"/>
      <c r="K10" s="16"/>
      <c r="L10" s="6"/>
      <c r="M10" s="19"/>
      <c r="N10" s="19"/>
      <c r="O10" s="18"/>
      <c r="P10" s="18"/>
      <c r="Q10" s="18"/>
    </row>
    <row r="11" spans="1:17" ht="21.95" customHeight="1">
      <c r="B11" s="16"/>
      <c r="C11" s="16">
        <v>2.1</v>
      </c>
      <c r="D11" s="16">
        <v>0.9</v>
      </c>
      <c r="E11" s="16">
        <f t="shared" si="0"/>
        <v>1.8900000000000001</v>
      </c>
      <c r="F11" s="16" t="s">
        <v>3</v>
      </c>
      <c r="G11" s="16"/>
      <c r="H11" s="16"/>
      <c r="I11" s="16"/>
      <c r="J11" s="16"/>
      <c r="K11" s="16"/>
      <c r="L11" s="6"/>
      <c r="M11" s="6"/>
      <c r="N11" s="6"/>
    </row>
    <row r="12" spans="1:17" ht="18.75">
      <c r="B12" s="16"/>
      <c r="C12" s="16"/>
      <c r="D12" s="16"/>
      <c r="E12" s="16">
        <f>E9+E10+E11</f>
        <v>21.476000000000003</v>
      </c>
      <c r="F12" s="16" t="s">
        <v>3</v>
      </c>
      <c r="G12" s="16"/>
      <c r="H12" s="16"/>
      <c r="I12" s="16"/>
      <c r="J12" s="16"/>
      <c r="K12" s="16"/>
      <c r="L12" s="6"/>
      <c r="M12" s="6"/>
      <c r="N12" s="6"/>
    </row>
    <row r="13" spans="1:17" ht="18.75">
      <c r="B13" s="69" t="s">
        <v>20</v>
      </c>
      <c r="C13" s="69"/>
      <c r="D13" s="17" t="s">
        <v>5</v>
      </c>
      <c r="E13" s="17"/>
      <c r="F13" s="17" t="s">
        <v>21</v>
      </c>
      <c r="G13" s="17"/>
      <c r="H13" s="17" t="s">
        <v>11</v>
      </c>
      <c r="I13" s="17"/>
      <c r="J13" s="17" t="s">
        <v>22</v>
      </c>
      <c r="K13" s="17"/>
      <c r="L13" s="6"/>
      <c r="M13" s="6"/>
      <c r="N13" s="6"/>
    </row>
    <row r="14" spans="1:17" ht="18.75">
      <c r="B14" s="17">
        <v>3.7</v>
      </c>
      <c r="C14" s="17">
        <v>4.46</v>
      </c>
      <c r="D14" s="17">
        <v>2.8</v>
      </c>
      <c r="E14" s="17"/>
      <c r="F14" s="17">
        <f>(B14+C14)*2</f>
        <v>16.32</v>
      </c>
      <c r="G14" s="17"/>
      <c r="H14" s="17">
        <f>F14*D14</f>
        <v>45.695999999999998</v>
      </c>
      <c r="I14" s="17"/>
      <c r="J14" s="17">
        <f>B14*C14</f>
        <v>16.501999999999999</v>
      </c>
      <c r="K14" s="17"/>
      <c r="L14" s="6"/>
      <c r="M14" s="6"/>
      <c r="N14" s="6"/>
    </row>
    <row r="15" spans="1:17" ht="18.7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</row>
    <row r="16" spans="1:17" ht="18.7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</row>
    <row r="17" spans="2:11" ht="21.95" customHeight="1">
      <c r="B17" s="63" t="s">
        <v>27</v>
      </c>
      <c r="C17" s="63"/>
      <c r="D17" s="63"/>
      <c r="E17" s="63"/>
      <c r="F17" s="11">
        <v>11.3</v>
      </c>
      <c r="G17" s="11" t="s">
        <v>9</v>
      </c>
      <c r="H17" s="11"/>
      <c r="I17" s="11"/>
      <c r="J17" s="11"/>
      <c r="K17" s="11"/>
    </row>
    <row r="18" spans="2:11" ht="21.95" customHeight="1">
      <c r="B18" s="11">
        <f>(B4+C4+C4)*F17</f>
        <v>1405.7200000000003</v>
      </c>
      <c r="C18" s="11" t="s">
        <v>3</v>
      </c>
      <c r="D18" s="63" t="s">
        <v>28</v>
      </c>
      <c r="E18" s="63"/>
      <c r="F18" s="63"/>
      <c r="G18" s="11"/>
      <c r="H18" s="11"/>
      <c r="I18" s="11"/>
      <c r="J18" s="11"/>
      <c r="K18" s="11"/>
    </row>
    <row r="19" spans="2:11" ht="21.9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2:11" ht="21.95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2:11" ht="21.95" customHeight="1">
      <c r="B21" s="11"/>
      <c r="C21" s="11"/>
      <c r="D21" s="11"/>
      <c r="E21" s="11"/>
      <c r="F21" s="11"/>
      <c r="G21" s="11" t="s">
        <v>29</v>
      </c>
      <c r="H21" s="11"/>
      <c r="I21" s="11"/>
      <c r="J21" s="11"/>
      <c r="K21" s="11"/>
    </row>
    <row r="22" spans="2:11" ht="21.95" customHeight="1">
      <c r="B22" s="11"/>
      <c r="C22" s="11"/>
      <c r="D22" s="11"/>
      <c r="E22" s="11"/>
      <c r="F22" s="11">
        <v>1.89</v>
      </c>
      <c r="G22" s="11">
        <f>E9</f>
        <v>17.696000000000002</v>
      </c>
      <c r="H22" s="11"/>
      <c r="I22" s="11">
        <v>0.25</v>
      </c>
      <c r="J22" s="11"/>
      <c r="K22" s="11"/>
    </row>
    <row r="23" spans="2:11" ht="21.95" customHeight="1">
      <c r="B23" s="11"/>
      <c r="C23" s="11"/>
      <c r="D23" s="11"/>
      <c r="E23" s="11"/>
      <c r="F23" s="11">
        <f>F22*I22*2</f>
        <v>0.94499999999999995</v>
      </c>
      <c r="G23" s="11">
        <f>G22*I22</f>
        <v>4.4240000000000004</v>
      </c>
      <c r="H23" s="11">
        <f>F23+G23</f>
        <v>5.3690000000000007</v>
      </c>
      <c r="I23" s="11"/>
      <c r="J23" s="11"/>
      <c r="K23" s="11"/>
    </row>
    <row r="24" spans="2:11" ht="21.95" customHeight="1">
      <c r="B24" s="11"/>
      <c r="C24" s="11"/>
      <c r="D24" s="11"/>
      <c r="E24" s="11"/>
      <c r="F24" s="11" t="s">
        <v>30</v>
      </c>
      <c r="G24" s="11" t="s">
        <v>30</v>
      </c>
      <c r="H24" s="11"/>
      <c r="I24" s="11"/>
      <c r="J24" s="11"/>
      <c r="K24" s="11"/>
    </row>
    <row r="25" spans="2:11" ht="21.95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2:11" ht="21.95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2:11" ht="21.95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2:1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2:11"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2:11"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2:11"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2:11">
      <c r="B32" s="11"/>
      <c r="C32" s="11"/>
      <c r="D32" s="11"/>
      <c r="E32" s="11"/>
      <c r="F32" s="11"/>
      <c r="G32" s="11"/>
      <c r="H32" s="11"/>
      <c r="I32" s="11"/>
      <c r="J32" s="11"/>
      <c r="K32" s="11"/>
    </row>
  </sheetData>
  <mergeCells count="8">
    <mergeCell ref="H2:I2"/>
    <mergeCell ref="O3:P3"/>
    <mergeCell ref="D18:F18"/>
    <mergeCell ref="B17:E17"/>
    <mergeCell ref="E3:H3"/>
    <mergeCell ref="B7:C7"/>
    <mergeCell ref="B13:C13"/>
    <mergeCell ref="M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ДВ</vt:lpstr>
      <vt:lpstr>Объемы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 Виталий Валерьевич</dc:creator>
  <cp:lastModifiedBy>U257004</cp:lastModifiedBy>
  <cp:lastPrinted>2024-01-15T05:12:17Z</cp:lastPrinted>
  <dcterms:created xsi:type="dcterms:W3CDTF">2011-03-31T07:45:18Z</dcterms:created>
  <dcterms:modified xsi:type="dcterms:W3CDTF">2024-02-12T12:32:25Z</dcterms:modified>
</cp:coreProperties>
</file>